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E38" i="1"/>
  <c r="E102"/>
  <c r="E87"/>
  <c r="E99"/>
  <c r="E109"/>
  <c r="E34"/>
  <c r="F35" s="1"/>
  <c r="E21"/>
  <c r="F49"/>
  <c r="F22"/>
  <c r="F19"/>
  <c r="F13"/>
  <c r="F10"/>
  <c r="F7"/>
  <c r="E41"/>
  <c r="F42" s="1"/>
  <c r="E24"/>
  <c r="F25" s="1"/>
  <c r="E29"/>
  <c r="F30" s="1"/>
  <c r="E90"/>
  <c r="E84"/>
  <c r="E80"/>
  <c r="E81"/>
  <c r="E121" l="1"/>
  <c r="E122"/>
  <c r="D123" l="1"/>
  <c r="D122"/>
  <c r="E123"/>
  <c r="E125" s="1"/>
  <c r="D124" l="1"/>
</calcChain>
</file>

<file path=xl/sharedStrings.xml><?xml version="1.0" encoding="utf-8"?>
<sst xmlns="http://schemas.openxmlformats.org/spreadsheetml/2006/main" count="213" uniqueCount="154">
  <si>
    <t>ที่</t>
  </si>
  <si>
    <t>ตัวชี้วัด</t>
  </si>
  <si>
    <t>เกณฑ์</t>
  </si>
  <si>
    <t>เป้าฯ</t>
  </si>
  <si>
    <t>ผลงาน</t>
  </si>
  <si>
    <t>ร้อยละของการฝากครรภ์ก่อน 12 สัปดาห์</t>
  </si>
  <si>
    <t>ร้อยละ</t>
  </si>
  <si>
    <t xml:space="preserve"> </t>
  </si>
  <si>
    <t xml:space="preserve">  (HDC)</t>
  </si>
  <si>
    <t>ร้อยละของหญิงตั้งครรภ์ได้รับการ</t>
  </si>
  <si>
    <t>ฝากครรภ์ครบ 5 ครั้ง ตามเกณฑ์</t>
  </si>
  <si>
    <t>ร้อยละหญิงตั้งครรภ์ ได้รับยาเม็ดเสริมไอโอดีน</t>
  </si>
  <si>
    <t>ร้อยละทารกแรกเกิดน้ำหนักน้อยกว่า 2,500</t>
  </si>
  <si>
    <t>กรัม</t>
  </si>
  <si>
    <t>4.1</t>
  </si>
  <si>
    <t>ร้อยละของเด็กอายุ 0-5 ปี (9,18,30,42ด.)</t>
  </si>
  <si>
    <t xml:space="preserve">ร้อยละ </t>
  </si>
  <si>
    <t>มีพัฒนาการสมวัย</t>
  </si>
  <si>
    <t>ผตร.</t>
  </si>
  <si>
    <t>4.2</t>
  </si>
  <si>
    <t xml:space="preserve">ได้รับการคัดกรองพัฒนาการสมวัย </t>
  </si>
  <si>
    <t>5</t>
  </si>
  <si>
    <t>ร้อยละของเด็กอายุ 0-5 ปี สูงดีสมส่วน และ</t>
  </si>
  <si>
    <t>ส่วนสูงเฉลี่ยที่อายุ 5 ปี</t>
  </si>
  <si>
    <t>ส่วนสูงเฉลี่ย                        ชาย</t>
  </si>
  <si>
    <t xml:space="preserve">                                    หญิง</t>
  </si>
  <si>
    <t>6</t>
  </si>
  <si>
    <t xml:space="preserve">ร้อยละของเด็กวัยเรียน สูงดีสมส่วน </t>
  </si>
  <si>
    <t>M</t>
  </si>
  <si>
    <t>เด็กอายุ 12 ปี ส่วนสูงเฉลี่ย      ชาย</t>
  </si>
  <si>
    <t>7</t>
  </si>
  <si>
    <t xml:space="preserve">ร้อยละเด็กกลุ่มอายุ 12 ปีฟันดีไม่มีผุ </t>
  </si>
  <si>
    <t>(cavity free) สำรวจ</t>
  </si>
  <si>
    <t>ข้อมูลจาก  HDC     ( กลุ่มเป้าหมายทั้งหมด)</t>
  </si>
  <si>
    <t xml:space="preserve">อัตราการคลอดมีชีพในหญิงอายุ 15 - 19 ปี </t>
  </si>
  <si>
    <t>40 ต่อพัน</t>
  </si>
  <si>
    <t>ปชก.หญิง</t>
  </si>
  <si>
    <t>ข้อมูลจาก  HDC</t>
  </si>
  <si>
    <t>9</t>
  </si>
  <si>
    <t xml:space="preserve"> ร้อยละของวัยทำงานอายุ 30 - 44 ปี มีค่า</t>
  </si>
  <si>
    <t>≥ ร้อยละ</t>
  </si>
  <si>
    <t>ดัชนีมวลกายปกติ</t>
  </si>
  <si>
    <t>10</t>
  </si>
  <si>
    <t>ร้อยละของตำบลที่มีระบบส่งเสริมสุขภาพดูแล</t>
  </si>
  <si>
    <t>ผู้สูงอายุผู้พิการและผู้ด้อยโอกาสและการดูแล</t>
  </si>
  <si>
    <t xml:space="preserve">ระยะยาวในชุมชน (Long Term Care) </t>
  </si>
  <si>
    <t>ผ่านเกณฑ์</t>
  </si>
  <si>
    <t>12</t>
  </si>
  <si>
    <t>ร้อยละคณะกรรมการพัฒนาคุณภาพชีวิต</t>
  </si>
  <si>
    <t xml:space="preserve"> ร้อยละ</t>
  </si>
  <si>
    <t>ระดับอำเภอ (พชอ.) ที่มีคุณภาพ</t>
  </si>
  <si>
    <t xml:space="preserve"> - มีคำสั่งแต่งตั้งคณะกรรมการ พชต.</t>
  </si>
  <si>
    <t>14</t>
  </si>
  <si>
    <t>อัตราการเสียชีวิตจากการจมน้ำของเด็กอายุ</t>
  </si>
  <si>
    <r>
      <rPr>
        <sz val="18"/>
        <rFont val="Times New Roman"/>
        <family val="1"/>
      </rPr>
      <t>≤</t>
    </r>
    <r>
      <rPr>
        <sz val="18"/>
        <rFont val="TH SarabunPSK"/>
        <family val="2"/>
      </rPr>
      <t>4.5</t>
    </r>
  </si>
  <si>
    <t>ผตร</t>
  </si>
  <si>
    <t xml:space="preserve">น้อยกว่า 15 ปี </t>
  </si>
  <si>
    <t>ต่อประชากร</t>
  </si>
  <si>
    <t xml:space="preserve">เด็กอายุต่ำกว่า </t>
  </si>
  <si>
    <t>15 ปี แสนคน</t>
  </si>
  <si>
    <t>15</t>
  </si>
  <si>
    <t xml:space="preserve">อัตราการเสียชีวิตจากการบาดเจ็บทางถนน </t>
  </si>
  <si>
    <t>ไม่เกิน</t>
  </si>
  <si>
    <t>16  ต่อ</t>
  </si>
  <si>
    <t>จากข้อมูล 3 ฐาน</t>
  </si>
  <si>
    <t>ปชก.แสนคน</t>
  </si>
  <si>
    <t>16.1</t>
  </si>
  <si>
    <t>อัตราผู้ป่วยเบาหวานรายใหม่จากกลุ่มเสี่ยงเบาหวาน</t>
  </si>
  <si>
    <t>16.2</t>
  </si>
  <si>
    <t>อัตรากลุ่มสงสัยป่วยความดันโลหิตสูงในพื้นที่</t>
  </si>
  <si>
    <t>≥</t>
  </si>
  <si>
    <t>ได้รับการวัดความดันโลหิตที่บ้าน</t>
  </si>
  <si>
    <t>17</t>
  </si>
  <si>
    <t>ร้อยละของผลิตภัณฑ์อาหารสดและอาหาร</t>
  </si>
  <si>
    <t xml:space="preserve">แปรรูปมีความปลอดภัย </t>
  </si>
  <si>
    <t>18</t>
  </si>
  <si>
    <t>ร้อยละของผลิตภัณฑ์สุขภาพที่ได้รับ</t>
  </si>
  <si>
    <t>การตรวจสอบได้มาตรฐานตามเกณฑ์</t>
  </si>
  <si>
    <t>ที่กำหนด</t>
  </si>
  <si>
    <t>20</t>
  </si>
  <si>
    <t>ร้อยละของโรงพยาบาลที่พัฒนาอนามัย</t>
  </si>
  <si>
    <t xml:space="preserve">สิ่งแวดล้อมได้ตามเกณฑ์ GREEN&amp;CLEAN </t>
  </si>
  <si>
    <t>(ผ่านเกณฑ์ระดับพื้นฐาน)</t>
  </si>
  <si>
    <t>ร้อยละ 100</t>
  </si>
  <si>
    <t>พื้นฐาน</t>
  </si>
  <si>
    <t>(ผ่านเกณฑ์ระดับดีมาก)</t>
  </si>
  <si>
    <t>ร้อยละ 20</t>
  </si>
  <si>
    <t xml:space="preserve">2. Service Excellence (บริการเป็นเลิศ) </t>
  </si>
  <si>
    <t>ร้อยละของคลินิกหมอครอบครัวที่เปิด</t>
  </si>
  <si>
    <t>PA</t>
  </si>
  <si>
    <t>ดำเนินการในพื้นที่ (Primary Care Cluster)</t>
  </si>
  <si>
    <t>22.1</t>
  </si>
  <si>
    <t xml:space="preserve">ร้อยละของผู้ป่วยโรคเบาหวานที่ควบคุมได้ </t>
  </si>
  <si>
    <t>≥ 40%</t>
  </si>
  <si>
    <t>เทียบกับผู้ที่ได้รับการตรวจ HbA1C ทั้งหมด</t>
  </si>
  <si>
    <t>22.2</t>
  </si>
  <si>
    <t>ร้อยละของผู้ป่วยโรคความดันโลหิตสูงที่</t>
  </si>
  <si>
    <t>≥ 50%</t>
  </si>
  <si>
    <t xml:space="preserve">ควบคุมได้ </t>
  </si>
  <si>
    <t>28</t>
  </si>
  <si>
    <t>ร้อยละของผู้ป่วยนอกได้รับบริการการ</t>
  </si>
  <si>
    <t>แพทย์แผนไทยและการแพทย์ทางเลือก</t>
  </si>
  <si>
    <t xml:space="preserve">ที่ได้มาตรฐาน </t>
  </si>
  <si>
    <t>ร้อยละของผู้ป่วยเบาหวาน ความดันโลหิตสูง</t>
  </si>
  <si>
    <t>ที่ขึ้นทะเบียนได้รับการประเมินโอกาสเสี่ยงต่อ</t>
  </si>
  <si>
    <t>≥80</t>
  </si>
  <si>
    <t xml:space="preserve">โรคหัวใจและหลอดเลือด (CVD Risk) </t>
  </si>
  <si>
    <t>40</t>
  </si>
  <si>
    <t>อัตราความสำเร็จการรักษาผู้ป่วยวัณโรคปอด</t>
  </si>
  <si>
    <t>รายใหม่</t>
  </si>
  <si>
    <t>เสียชีวิต</t>
  </si>
  <si>
    <t>ระหว่างรักษา</t>
  </si>
  <si>
    <t>40.1</t>
  </si>
  <si>
    <t>อัตราการเปลี่ยนแปลงเสมหะในผู้ป่วย</t>
  </si>
  <si>
    <t>วัณโรคปอดรายใหม่เสมหะพบเชื้อ</t>
  </si>
  <si>
    <t>QOF</t>
  </si>
  <si>
    <t>(Conversion Rate) Cohot 1 (ต.ค.-ธ.ค.60)</t>
  </si>
  <si>
    <t>40.2</t>
  </si>
  <si>
    <t>อัตราการค้นหาผู้ป่วยวัณปอดโรครายใหม่</t>
  </si>
  <si>
    <t>ร้อยละ 90</t>
  </si>
  <si>
    <t>โดยวิธีถ่ายภาพรังสีทรวงอก (CXR) ใน 7 กลุ่มเสี่ยง</t>
  </si>
  <si>
    <t>(ต.ค.60-มี.ค.61)</t>
  </si>
  <si>
    <t>45</t>
  </si>
  <si>
    <t>ร้อยละของ รพ.สต./ศสม.จัดบริการสุขภาพ</t>
  </si>
  <si>
    <t>ไม่น้อยกว่า</t>
  </si>
  <si>
    <t xml:space="preserve"> ช่องปากที่มีคุณภาพ </t>
  </si>
  <si>
    <t>46</t>
  </si>
  <si>
    <t>อัตราการใช้บริการสุขภาพในช่องปากของ</t>
  </si>
  <si>
    <t>ประชาชนในพื้นที่</t>
  </si>
  <si>
    <t xml:space="preserve">4. Governance Excellence (บริหารเป็นเลิศด้วยธรรมาภิบาล) </t>
  </si>
  <si>
    <t>47</t>
  </si>
  <si>
    <t>ร้อยละของหน่วยงานที่มีการนำดัชนีความสุข</t>
  </si>
  <si>
    <t xml:space="preserve">ของ คนทำงาน (Happinometer index) </t>
  </si>
  <si>
    <t xml:space="preserve"> ไปใช้ </t>
  </si>
  <si>
    <t>48</t>
  </si>
  <si>
    <t>อัตราการคงอยู่ของบุคลากรสาธารณสุข</t>
  </si>
  <si>
    <t>(Retention rate)</t>
  </si>
  <si>
    <t>53</t>
  </si>
  <si>
    <t>ร้อยละของ รพ.สต. ในแต่ละอำเภอที่</t>
  </si>
  <si>
    <t>ผ่านเกณฑ์ระดับ การพัฒนาคุณภาพ</t>
  </si>
  <si>
    <t>ระดับ 5 ดาว</t>
  </si>
  <si>
    <t>ตัวชี้วัดทั้งหมด</t>
  </si>
  <si>
    <t>รวมตัวชี้วัดที่ผ่าน</t>
  </si>
  <si>
    <t>คะแนนรวม (ผ่านเกณฑ์*5+ไม่ผ่านเกณฑ์*3)</t>
  </si>
  <si>
    <t>คิดสัดส่วนจาก 60 คะแนน</t>
  </si>
  <si>
    <t>รพ.ห้วยคต</t>
  </si>
  <si>
    <t>เทียบเกณฑ์</t>
  </si>
  <si>
    <t>ร้อยละ 54</t>
  </si>
  <si>
    <t>ร้อยละ  75</t>
  </si>
  <si>
    <t>ร้อยละ  95</t>
  </si>
  <si>
    <t>-</t>
  </si>
  <si>
    <t>&gt; ร้อยละ 95</t>
  </si>
  <si>
    <t>15-19 ปี</t>
  </si>
  <si>
    <t>ผลการดำเนินงานตามแผนปฏิบัติราชการโรงพยาบาลห้วยคต   ปีงบประมาณ  2561  ณ 30 กันยายน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</si>
</sst>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Times New Roman"/>
      <family val="1"/>
    </font>
    <font>
      <sz val="18"/>
      <color rgb="FFFF0000"/>
      <name val="TH SarabunPSK"/>
      <family val="2"/>
    </font>
    <font>
      <sz val="11"/>
      <name val="Tahoma"/>
      <family val="2"/>
      <charset val="222"/>
      <scheme val="minor"/>
    </font>
    <font>
      <sz val="1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0" borderId="5" xfId="0" applyFont="1" applyFill="1" applyBorder="1" applyAlignment="1"/>
    <xf numFmtId="0" fontId="4" fillId="0" borderId="2" xfId="0" applyFont="1" applyFill="1" applyBorder="1" applyAlignment="1"/>
    <xf numFmtId="2" fontId="4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1" xfId="0" applyFont="1" applyFill="1" applyBorder="1" applyAlignment="1"/>
    <xf numFmtId="0" fontId="7" fillId="0" borderId="8" xfId="0" applyFont="1" applyFill="1" applyBorder="1" applyAlignment="1"/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/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/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/>
    <xf numFmtId="2" fontId="4" fillId="0" borderId="1" xfId="0" applyNumberFormat="1" applyFont="1" applyFill="1" applyBorder="1" applyAlignment="1"/>
    <xf numFmtId="49" fontId="4" fillId="0" borderId="5" xfId="0" applyNumberFormat="1" applyFont="1" applyFill="1" applyBorder="1" applyAlignment="1"/>
    <xf numFmtId="0" fontId="4" fillId="0" borderId="3" xfId="0" applyFont="1" applyFill="1" applyBorder="1" applyAlignment="1"/>
    <xf numFmtId="49" fontId="4" fillId="0" borderId="2" xfId="0" applyNumberFormat="1" applyFont="1" applyFill="1" applyBorder="1" applyAlignment="1"/>
    <xf numFmtId="0" fontId="6" fillId="0" borderId="2" xfId="0" applyFont="1" applyFill="1" applyBorder="1" applyAlignment="1"/>
    <xf numFmtId="187" fontId="4" fillId="0" borderId="1" xfId="1" applyNumberFormat="1" applyFont="1" applyFill="1" applyBorder="1" applyAlignment="1"/>
    <xf numFmtId="1" fontId="4" fillId="0" borderId="5" xfId="0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center"/>
    </xf>
    <xf numFmtId="15" fontId="4" fillId="0" borderId="2" xfId="0" applyNumberFormat="1" applyFont="1" applyFill="1" applyBorder="1" applyAlignment="1">
      <alignment horizontal="center"/>
    </xf>
    <xf numFmtId="15" fontId="4" fillId="0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/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readingOrder="1"/>
    </xf>
    <xf numFmtId="2" fontId="7" fillId="0" borderId="8" xfId="0" applyNumberFormat="1" applyFont="1" applyFill="1" applyBorder="1" applyAlignment="1"/>
    <xf numFmtId="2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topLeftCell="A84" workbookViewId="0">
      <selection activeCell="I119" sqref="I119"/>
    </sheetView>
  </sheetViews>
  <sheetFormatPr defaultColWidth="9" defaultRowHeight="20.100000000000001" customHeight="1"/>
  <cols>
    <col min="1" max="1" width="9" style="8"/>
    <col min="2" max="2" width="47.875" style="8" customWidth="1"/>
    <col min="3" max="3" width="14.75" style="8" customWidth="1"/>
    <col min="4" max="5" width="9" style="8"/>
    <col min="6" max="6" width="8.875" style="8" hidden="1" customWidth="1"/>
    <col min="7" max="16384" width="9" style="8"/>
  </cols>
  <sheetData>
    <row r="1" spans="1:6" ht="20.100000000000001" customHeight="1">
      <c r="A1" s="58" t="s">
        <v>153</v>
      </c>
      <c r="B1" s="58"/>
      <c r="C1" s="58"/>
      <c r="D1" s="58"/>
      <c r="E1" s="58"/>
    </row>
    <row r="2" spans="1:6" ht="20.100000000000001" customHeight="1">
      <c r="A2" s="59"/>
      <c r="B2" s="59"/>
      <c r="C2" s="59"/>
      <c r="D2" s="59"/>
      <c r="E2" s="59"/>
    </row>
    <row r="3" spans="1:6" ht="20.100000000000001" customHeight="1">
      <c r="A3" s="75" t="s">
        <v>0</v>
      </c>
      <c r="B3" s="77" t="s">
        <v>1</v>
      </c>
      <c r="C3" s="77" t="s">
        <v>2</v>
      </c>
      <c r="D3" s="73" t="s">
        <v>145</v>
      </c>
      <c r="E3" s="74"/>
      <c r="F3" s="60" t="s">
        <v>146</v>
      </c>
    </row>
    <row r="4" spans="1:6" ht="20.100000000000001" customHeight="1">
      <c r="A4" s="76"/>
      <c r="B4" s="78"/>
      <c r="C4" s="78"/>
      <c r="D4" s="9" t="s">
        <v>3</v>
      </c>
      <c r="E4" s="10" t="s">
        <v>4</v>
      </c>
      <c r="F4" s="60"/>
    </row>
    <row r="5" spans="1:6" ht="20.100000000000001" customHeight="1">
      <c r="A5" s="11">
        <v>3.1</v>
      </c>
      <c r="B5" s="12" t="s">
        <v>5</v>
      </c>
      <c r="C5" s="11" t="s">
        <v>16</v>
      </c>
      <c r="D5" s="13">
        <v>37</v>
      </c>
      <c r="E5" s="14">
        <v>29</v>
      </c>
      <c r="F5" s="15"/>
    </row>
    <row r="6" spans="1:6" ht="20.100000000000001" customHeight="1">
      <c r="A6" s="16"/>
      <c r="B6" s="17" t="s">
        <v>8</v>
      </c>
      <c r="C6" s="16">
        <v>60</v>
      </c>
      <c r="D6" s="2"/>
      <c r="E6" s="7">
        <v>78.38</v>
      </c>
      <c r="F6" s="15"/>
    </row>
    <row r="7" spans="1:6" ht="20.100000000000001" customHeight="1">
      <c r="A7" s="18"/>
      <c r="B7" s="19"/>
      <c r="C7" s="18"/>
      <c r="D7" s="6"/>
      <c r="E7" s="6"/>
      <c r="F7" s="15">
        <f>IF(E6&gt;C6,2,IF(E6&lt;C6,1,"ผิด"))</f>
        <v>2</v>
      </c>
    </row>
    <row r="8" spans="1:6" ht="20.100000000000001" customHeight="1">
      <c r="A8" s="11">
        <v>3.2</v>
      </c>
      <c r="B8" s="12" t="s">
        <v>9</v>
      </c>
      <c r="C8" s="11" t="s">
        <v>16</v>
      </c>
      <c r="D8" s="14">
        <v>37</v>
      </c>
      <c r="E8" s="14">
        <v>28</v>
      </c>
      <c r="F8" s="15"/>
    </row>
    <row r="9" spans="1:6" ht="20.100000000000001" customHeight="1">
      <c r="A9" s="16"/>
      <c r="B9" s="17" t="s">
        <v>10</v>
      </c>
      <c r="C9" s="16">
        <v>60</v>
      </c>
      <c r="D9" s="2"/>
      <c r="E9" s="7">
        <v>75.680000000000007</v>
      </c>
      <c r="F9" s="15"/>
    </row>
    <row r="10" spans="1:6" ht="20.100000000000001" customHeight="1">
      <c r="A10" s="18"/>
      <c r="B10" s="20" t="s">
        <v>8</v>
      </c>
      <c r="C10" s="21"/>
      <c r="D10" s="6"/>
      <c r="E10" s="6"/>
      <c r="F10" s="15">
        <f>IF(E9&gt;C9,2,IF(E9&lt;C9,1,"ผิด"))</f>
        <v>2</v>
      </c>
    </row>
    <row r="11" spans="1:6" ht="20.100000000000001" customHeight="1">
      <c r="A11" s="11">
        <v>3.4</v>
      </c>
      <c r="B11" s="12" t="s">
        <v>11</v>
      </c>
      <c r="C11" s="22" t="s">
        <v>6</v>
      </c>
      <c r="D11" s="14">
        <v>78</v>
      </c>
      <c r="E11" s="14">
        <v>68</v>
      </c>
      <c r="F11" s="15"/>
    </row>
    <row r="12" spans="1:6" ht="20.100000000000001" customHeight="1">
      <c r="A12" s="16"/>
      <c r="B12" s="17"/>
      <c r="C12" s="23">
        <v>100</v>
      </c>
      <c r="D12" s="2"/>
      <c r="E12" s="7">
        <v>94.52</v>
      </c>
      <c r="F12" s="15"/>
    </row>
    <row r="13" spans="1:6" ht="20.100000000000001" customHeight="1">
      <c r="A13" s="16"/>
      <c r="B13" s="17" t="s">
        <v>8</v>
      </c>
      <c r="C13" s="23"/>
      <c r="D13" s="6"/>
      <c r="E13" s="4"/>
      <c r="F13" s="15">
        <f>IF(E12&gt;C12,2,IF(E12&lt;C12,1,"ผิด"))</f>
        <v>1</v>
      </c>
    </row>
    <row r="14" spans="1:6" ht="20.100000000000001" customHeight="1">
      <c r="A14" s="11">
        <v>3.5</v>
      </c>
      <c r="B14" s="12" t="s">
        <v>12</v>
      </c>
      <c r="C14" s="22" t="s">
        <v>6</v>
      </c>
      <c r="D14" s="14">
        <v>68</v>
      </c>
      <c r="E14" s="14">
        <v>0</v>
      </c>
      <c r="F14" s="15"/>
    </row>
    <row r="15" spans="1:6" ht="20.100000000000001" customHeight="1">
      <c r="A15" s="16"/>
      <c r="B15" s="17" t="s">
        <v>13</v>
      </c>
      <c r="C15" s="24">
        <v>7</v>
      </c>
      <c r="D15" s="2"/>
      <c r="E15" s="7">
        <v>0</v>
      </c>
      <c r="F15" s="15"/>
    </row>
    <row r="16" spans="1:6" ht="20.100000000000001" customHeight="1">
      <c r="A16" s="16"/>
      <c r="B16" s="17" t="s">
        <v>8</v>
      </c>
      <c r="C16" s="24"/>
      <c r="D16" s="6"/>
      <c r="E16" s="6"/>
      <c r="F16" s="15">
        <v>2</v>
      </c>
    </row>
    <row r="17" spans="1:16" ht="20.100000000000001" customHeight="1">
      <c r="A17" s="25" t="s">
        <v>14</v>
      </c>
      <c r="B17" s="26" t="s">
        <v>15</v>
      </c>
      <c r="C17" s="1" t="s">
        <v>6</v>
      </c>
      <c r="D17" s="1">
        <v>191</v>
      </c>
      <c r="E17" s="1">
        <v>168</v>
      </c>
      <c r="F17" s="15"/>
    </row>
    <row r="18" spans="1:16" ht="20.100000000000001" customHeight="1">
      <c r="A18" s="27"/>
      <c r="B18" s="28" t="s">
        <v>17</v>
      </c>
      <c r="C18" s="2">
        <v>85</v>
      </c>
      <c r="D18" s="2"/>
      <c r="E18" s="7">
        <v>90.05</v>
      </c>
      <c r="F18" s="15"/>
    </row>
    <row r="19" spans="1:16" ht="20.100000000000001" customHeight="1">
      <c r="A19" s="27" t="s">
        <v>18</v>
      </c>
      <c r="B19" s="17" t="s">
        <v>8</v>
      </c>
      <c r="C19" s="2"/>
      <c r="D19" s="6"/>
      <c r="E19" s="6"/>
      <c r="F19" s="15">
        <f>IF(E18&gt;C18,2,IF(E18&lt;C18,1,"ผิด"))</f>
        <v>2</v>
      </c>
    </row>
    <row r="20" spans="1:16" ht="20.100000000000001" customHeight="1">
      <c r="A20" s="25" t="s">
        <v>19</v>
      </c>
      <c r="B20" s="26" t="s">
        <v>15</v>
      </c>
      <c r="C20" s="1" t="s">
        <v>6</v>
      </c>
      <c r="D20" s="1">
        <v>191</v>
      </c>
      <c r="E20" s="1">
        <v>172</v>
      </c>
      <c r="F20" s="15"/>
    </row>
    <row r="21" spans="1:16" ht="20.100000000000001" customHeight="1">
      <c r="A21" s="27"/>
      <c r="B21" s="28" t="s">
        <v>20</v>
      </c>
      <c r="C21" s="2">
        <v>90</v>
      </c>
      <c r="D21" s="2"/>
      <c r="E21" s="7">
        <f>E20*100/D20</f>
        <v>90.052356020942412</v>
      </c>
      <c r="F21" s="15"/>
    </row>
    <row r="22" spans="1:16" ht="20.100000000000001" customHeight="1">
      <c r="A22" s="29"/>
      <c r="B22" s="20" t="s">
        <v>8</v>
      </c>
      <c r="C22" s="3"/>
      <c r="D22" s="6"/>
      <c r="E22" s="6"/>
      <c r="F22" s="15">
        <f>IF(E21&gt;C21,2,IF(E21&lt;C21,1,"ผิด"))</f>
        <v>2</v>
      </c>
    </row>
    <row r="23" spans="1:16" ht="20.100000000000001" customHeight="1">
      <c r="A23" s="25" t="s">
        <v>21</v>
      </c>
      <c r="B23" s="26" t="s">
        <v>22</v>
      </c>
      <c r="C23" s="1" t="s">
        <v>6</v>
      </c>
      <c r="D23" s="1">
        <v>300</v>
      </c>
      <c r="E23" s="1">
        <v>116</v>
      </c>
      <c r="F23" s="15"/>
      <c r="P23" s="13" t="s">
        <v>7</v>
      </c>
    </row>
    <row r="24" spans="1:16" ht="20.100000000000001" customHeight="1">
      <c r="A24" s="27"/>
      <c r="B24" s="28" t="s">
        <v>23</v>
      </c>
      <c r="C24" s="2">
        <v>54</v>
      </c>
      <c r="D24" s="2"/>
      <c r="E24" s="7">
        <f>E23*100/D23</f>
        <v>38.666666666666664</v>
      </c>
      <c r="F24" s="15"/>
    </row>
    <row r="25" spans="1:16" ht="20.100000000000001" customHeight="1">
      <c r="A25" s="27"/>
      <c r="B25" s="28"/>
      <c r="C25" s="2"/>
      <c r="D25" s="6"/>
      <c r="E25" s="4"/>
      <c r="F25" s="15">
        <f>IF(E24&gt;C24,2,IF(E24&lt;C24,1,"ผิด"))</f>
        <v>1</v>
      </c>
    </row>
    <row r="26" spans="1:16" ht="20.100000000000001" customHeight="1">
      <c r="A26" s="27"/>
      <c r="B26" s="14" t="s">
        <v>24</v>
      </c>
      <c r="C26" s="1"/>
      <c r="D26" s="14"/>
      <c r="E26" s="14">
        <v>111.37</v>
      </c>
      <c r="F26" s="15"/>
    </row>
    <row r="27" spans="1:16" ht="20.100000000000001" customHeight="1">
      <c r="A27" s="27"/>
      <c r="B27" s="6" t="s">
        <v>25</v>
      </c>
      <c r="C27" s="3"/>
      <c r="D27" s="6"/>
      <c r="E27" s="30">
        <v>110.31</v>
      </c>
      <c r="F27" s="15"/>
    </row>
    <row r="28" spans="1:16" ht="20.100000000000001" customHeight="1">
      <c r="A28" s="25" t="s">
        <v>26</v>
      </c>
      <c r="B28" s="28" t="s">
        <v>27</v>
      </c>
      <c r="C28" s="2" t="s">
        <v>6</v>
      </c>
      <c r="D28" s="1">
        <v>929</v>
      </c>
      <c r="E28" s="1">
        <v>562</v>
      </c>
      <c r="F28" s="15"/>
    </row>
    <row r="29" spans="1:16" ht="20.100000000000001" customHeight="1">
      <c r="A29" s="27" t="s">
        <v>28</v>
      </c>
      <c r="B29" s="28"/>
      <c r="C29" s="2">
        <v>68</v>
      </c>
      <c r="D29" s="2"/>
      <c r="E29" s="7">
        <f>E28*100/D28</f>
        <v>60.495156081808396</v>
      </c>
      <c r="F29" s="15"/>
    </row>
    <row r="30" spans="1:16" ht="20.100000000000001" customHeight="1">
      <c r="A30" s="27"/>
      <c r="B30" s="17" t="s">
        <v>8</v>
      </c>
      <c r="C30" s="2"/>
      <c r="D30" s="6"/>
      <c r="E30" s="4"/>
      <c r="F30" s="15">
        <f>IF(E29&gt;C29,2,IF(E29&lt;C29,1,"ผิด"))</f>
        <v>1</v>
      </c>
    </row>
    <row r="31" spans="1:16" ht="20.100000000000001" customHeight="1">
      <c r="A31" s="27"/>
      <c r="B31" s="14" t="s">
        <v>29</v>
      </c>
      <c r="C31" s="1">
        <v>154</v>
      </c>
      <c r="D31" s="14"/>
      <c r="E31" s="31">
        <v>145.6</v>
      </c>
      <c r="F31" s="15"/>
    </row>
    <row r="32" spans="1:16" ht="20.100000000000001" customHeight="1">
      <c r="A32" s="29"/>
      <c r="B32" s="6" t="s">
        <v>25</v>
      </c>
      <c r="C32" s="3">
        <v>155</v>
      </c>
      <c r="D32" s="6"/>
      <c r="E32" s="30">
        <v>151.93</v>
      </c>
      <c r="F32" s="15"/>
    </row>
    <row r="33" spans="1:6" ht="20.100000000000001" customHeight="1">
      <c r="A33" s="25" t="s">
        <v>30</v>
      </c>
      <c r="B33" s="26" t="s">
        <v>31</v>
      </c>
      <c r="C33" s="1" t="s">
        <v>147</v>
      </c>
      <c r="D33" s="14">
        <v>19</v>
      </c>
      <c r="E33" s="14">
        <v>11</v>
      </c>
      <c r="F33" s="15"/>
    </row>
    <row r="34" spans="1:6" ht="20.100000000000001" customHeight="1">
      <c r="A34" s="27" t="s">
        <v>18</v>
      </c>
      <c r="B34" s="5" t="s">
        <v>32</v>
      </c>
      <c r="C34" s="2">
        <v>54</v>
      </c>
      <c r="D34" s="2"/>
      <c r="E34" s="7">
        <f>E33*100/D33</f>
        <v>57.89473684210526</v>
      </c>
      <c r="F34" s="15"/>
    </row>
    <row r="35" spans="1:6" ht="20.100000000000001" customHeight="1">
      <c r="A35" s="27"/>
      <c r="B35" s="5" t="s">
        <v>33</v>
      </c>
      <c r="C35" s="2"/>
      <c r="D35" s="32"/>
      <c r="E35" s="32"/>
      <c r="F35" s="15">
        <f>IF(E34&gt;C34,2,IF(E34&lt;C34,1,"ผิด"))</f>
        <v>2</v>
      </c>
    </row>
    <row r="36" spans="1:6" ht="20.100000000000001" customHeight="1">
      <c r="A36" s="29"/>
      <c r="B36" s="33"/>
      <c r="C36" s="3"/>
      <c r="D36" s="34"/>
      <c r="E36" s="34"/>
      <c r="F36" s="15"/>
    </row>
    <row r="37" spans="1:6" ht="20.100000000000001" customHeight="1">
      <c r="A37" s="1">
        <v>8</v>
      </c>
      <c r="B37" s="26" t="s">
        <v>34</v>
      </c>
      <c r="C37" s="1" t="s">
        <v>35</v>
      </c>
      <c r="D37" s="1">
        <v>201</v>
      </c>
      <c r="E37" s="1">
        <v>12</v>
      </c>
      <c r="F37" s="15"/>
    </row>
    <row r="38" spans="1:6" ht="20.100000000000001" customHeight="1">
      <c r="A38" s="27"/>
      <c r="B38" s="28"/>
      <c r="C38" s="2" t="s">
        <v>36</v>
      </c>
      <c r="D38" s="2"/>
      <c r="E38" s="7">
        <f>E37/D37*1000</f>
        <v>59.701492537313435</v>
      </c>
      <c r="F38" s="15"/>
    </row>
    <row r="39" spans="1:6" ht="20.100000000000001" customHeight="1">
      <c r="A39" s="27" t="s">
        <v>18</v>
      </c>
      <c r="B39" s="6" t="s">
        <v>37</v>
      </c>
      <c r="C39" s="3" t="s">
        <v>152</v>
      </c>
      <c r="D39" s="6"/>
      <c r="E39" s="35"/>
      <c r="F39" s="15">
        <v>1</v>
      </c>
    </row>
    <row r="40" spans="1:6" ht="20.100000000000001" customHeight="1">
      <c r="A40" s="25" t="s">
        <v>38</v>
      </c>
      <c r="B40" s="26" t="s">
        <v>39</v>
      </c>
      <c r="C40" s="1" t="s">
        <v>40</v>
      </c>
      <c r="D40" s="36">
        <v>653</v>
      </c>
      <c r="E40" s="14">
        <v>427</v>
      </c>
      <c r="F40" s="15"/>
    </row>
    <row r="41" spans="1:6" ht="20.100000000000001" customHeight="1">
      <c r="A41" s="27" t="s">
        <v>28</v>
      </c>
      <c r="B41" s="5" t="s">
        <v>41</v>
      </c>
      <c r="C41" s="2">
        <v>55</v>
      </c>
      <c r="D41" s="2"/>
      <c r="E41" s="7">
        <f>E40*100/D40</f>
        <v>65.390505359877494</v>
      </c>
      <c r="F41" s="15"/>
    </row>
    <row r="42" spans="1:6" ht="20.100000000000001" customHeight="1">
      <c r="A42" s="27"/>
      <c r="B42" s="5" t="s">
        <v>37</v>
      </c>
      <c r="C42" s="2"/>
      <c r="D42" s="6"/>
      <c r="E42" s="6"/>
      <c r="F42" s="15">
        <f>IF(E41&gt;C41,2,IF(E41&lt;C41,1,"ผิด"))</f>
        <v>2</v>
      </c>
    </row>
    <row r="43" spans="1:6" ht="20.100000000000001" customHeight="1">
      <c r="A43" s="25" t="s">
        <v>42</v>
      </c>
      <c r="B43" s="26" t="s">
        <v>43</v>
      </c>
      <c r="C43" s="1" t="s">
        <v>6</v>
      </c>
      <c r="D43" s="14">
        <v>3</v>
      </c>
      <c r="E43" s="14">
        <v>3</v>
      </c>
      <c r="F43" s="15"/>
    </row>
    <row r="44" spans="1:6" ht="20.100000000000001" customHeight="1">
      <c r="A44" s="27"/>
      <c r="B44" s="28" t="s">
        <v>44</v>
      </c>
      <c r="C44" s="2">
        <v>60</v>
      </c>
      <c r="D44" s="2"/>
      <c r="E44" s="7">
        <v>100</v>
      </c>
      <c r="F44" s="15"/>
    </row>
    <row r="45" spans="1:6" ht="20.100000000000001" customHeight="1">
      <c r="A45" s="27" t="s">
        <v>18</v>
      </c>
      <c r="B45" s="28" t="s">
        <v>45</v>
      </c>
      <c r="C45" s="2"/>
      <c r="D45" s="5"/>
      <c r="E45" s="5"/>
      <c r="F45" s="15"/>
    </row>
    <row r="46" spans="1:6" ht="20.100000000000001" customHeight="1">
      <c r="A46" s="29"/>
      <c r="B46" s="33" t="s">
        <v>46</v>
      </c>
      <c r="C46" s="3"/>
      <c r="D46" s="6"/>
      <c r="E46" s="6"/>
      <c r="F46" s="15">
        <v>2</v>
      </c>
    </row>
    <row r="47" spans="1:6" ht="20.100000000000001" customHeight="1">
      <c r="A47" s="25" t="s">
        <v>47</v>
      </c>
      <c r="B47" s="26" t="s">
        <v>48</v>
      </c>
      <c r="C47" s="1" t="s">
        <v>49</v>
      </c>
      <c r="D47" s="1">
        <v>1</v>
      </c>
      <c r="E47" s="1">
        <v>1</v>
      </c>
      <c r="F47" s="15"/>
    </row>
    <row r="48" spans="1:6" ht="20.100000000000001" customHeight="1">
      <c r="A48" s="27"/>
      <c r="B48" s="28" t="s">
        <v>50</v>
      </c>
      <c r="C48" s="2">
        <v>50</v>
      </c>
      <c r="D48" s="2"/>
      <c r="E48" s="7">
        <v>100</v>
      </c>
      <c r="F48" s="15"/>
    </row>
    <row r="49" spans="1:6" ht="20.100000000000001" customHeight="1">
      <c r="A49" s="27"/>
      <c r="B49" s="28" t="s">
        <v>51</v>
      </c>
      <c r="C49" s="2"/>
      <c r="D49" s="2"/>
      <c r="E49" s="37">
        <v>1</v>
      </c>
      <c r="F49" s="15">
        <f>IF(E48&gt;C48,2,IF(E48&lt;C48,1,"ผิด"))</f>
        <v>2</v>
      </c>
    </row>
    <row r="50" spans="1:6" ht="20.100000000000001" customHeight="1">
      <c r="A50" s="25" t="s">
        <v>52</v>
      </c>
      <c r="B50" s="26" t="s">
        <v>53</v>
      </c>
      <c r="C50" s="1" t="s">
        <v>54</v>
      </c>
      <c r="D50" s="1">
        <v>0</v>
      </c>
      <c r="E50" s="1">
        <v>0</v>
      </c>
      <c r="F50" s="15"/>
    </row>
    <row r="51" spans="1:6" ht="20.100000000000001" customHeight="1">
      <c r="A51" s="27" t="s">
        <v>55</v>
      </c>
      <c r="B51" s="28" t="s">
        <v>56</v>
      </c>
      <c r="C51" s="2" t="s">
        <v>57</v>
      </c>
      <c r="D51" s="2"/>
      <c r="E51" s="7">
        <v>0</v>
      </c>
      <c r="F51" s="15"/>
    </row>
    <row r="52" spans="1:6" ht="20.100000000000001" customHeight="1">
      <c r="A52" s="27"/>
      <c r="B52" s="28"/>
      <c r="C52" s="2" t="s">
        <v>58</v>
      </c>
      <c r="D52" s="5"/>
      <c r="E52" s="5"/>
      <c r="F52" s="15"/>
    </row>
    <row r="53" spans="1:6" ht="20.100000000000001" customHeight="1">
      <c r="A53" s="3"/>
      <c r="B53" s="6"/>
      <c r="C53" s="3" t="s">
        <v>59</v>
      </c>
      <c r="D53" s="6"/>
      <c r="E53" s="6"/>
      <c r="F53" s="15">
        <v>2</v>
      </c>
    </row>
    <row r="54" spans="1:6" ht="20.100000000000001" customHeight="1">
      <c r="A54" s="25" t="s">
        <v>60</v>
      </c>
      <c r="B54" s="26" t="s">
        <v>61</v>
      </c>
      <c r="C54" s="1" t="s">
        <v>62</v>
      </c>
      <c r="D54" s="38">
        <v>0</v>
      </c>
      <c r="E54" s="38">
        <v>0</v>
      </c>
      <c r="F54" s="15"/>
    </row>
    <row r="55" spans="1:6" ht="20.100000000000001" customHeight="1">
      <c r="A55" s="27"/>
      <c r="B55" s="5"/>
      <c r="C55" s="2" t="s">
        <v>63</v>
      </c>
      <c r="D55" s="2"/>
      <c r="E55" s="7">
        <v>0</v>
      </c>
      <c r="F55" s="15"/>
    </row>
    <row r="56" spans="1:6" ht="20.100000000000001" customHeight="1">
      <c r="A56" s="27" t="s">
        <v>55</v>
      </c>
      <c r="B56" s="39" t="s">
        <v>64</v>
      </c>
      <c r="C56" s="3" t="s">
        <v>65</v>
      </c>
      <c r="D56" s="6"/>
      <c r="E56" s="6"/>
      <c r="F56" s="15">
        <v>2</v>
      </c>
    </row>
    <row r="57" spans="1:6" ht="20.100000000000001" customHeight="1">
      <c r="A57" s="27"/>
      <c r="B57" s="40"/>
      <c r="C57" s="2"/>
      <c r="D57" s="5"/>
      <c r="E57" s="5"/>
      <c r="F57" s="15"/>
    </row>
    <row r="58" spans="1:6" ht="20.100000000000001" customHeight="1">
      <c r="A58" s="25" t="s">
        <v>66</v>
      </c>
      <c r="B58" s="26" t="s">
        <v>67</v>
      </c>
      <c r="C58" s="1" t="s">
        <v>62</v>
      </c>
      <c r="D58" s="1">
        <v>50</v>
      </c>
      <c r="E58" s="1">
        <v>0</v>
      </c>
      <c r="F58" s="15"/>
    </row>
    <row r="59" spans="1:6" ht="20.100000000000001" customHeight="1">
      <c r="A59" s="27"/>
      <c r="B59" s="28"/>
      <c r="C59" s="2" t="s">
        <v>6</v>
      </c>
      <c r="D59" s="2"/>
      <c r="E59" s="7">
        <v>0</v>
      </c>
      <c r="F59" s="15"/>
    </row>
    <row r="60" spans="1:6" ht="20.100000000000001" customHeight="1">
      <c r="A60" s="27" t="s">
        <v>18</v>
      </c>
      <c r="B60" s="28"/>
      <c r="C60" s="2">
        <v>2.4</v>
      </c>
      <c r="D60" s="6"/>
      <c r="E60" s="6"/>
      <c r="F60" s="15">
        <v>2</v>
      </c>
    </row>
    <row r="61" spans="1:6" ht="20.100000000000001" customHeight="1">
      <c r="A61" s="25" t="s">
        <v>68</v>
      </c>
      <c r="B61" s="26" t="s">
        <v>69</v>
      </c>
      <c r="C61" s="41" t="s">
        <v>70</v>
      </c>
      <c r="D61" s="1">
        <v>6</v>
      </c>
      <c r="E61" s="1">
        <v>6</v>
      </c>
      <c r="F61" s="15"/>
    </row>
    <row r="62" spans="1:6" ht="20.100000000000001" customHeight="1">
      <c r="A62" s="27"/>
      <c r="B62" s="28" t="s">
        <v>71</v>
      </c>
      <c r="C62" s="2" t="s">
        <v>6</v>
      </c>
      <c r="D62" s="2"/>
      <c r="E62" s="7">
        <v>100</v>
      </c>
      <c r="F62" s="15"/>
    </row>
    <row r="63" spans="1:6" ht="20.100000000000001" customHeight="1">
      <c r="A63" s="27" t="s">
        <v>18</v>
      </c>
      <c r="B63" s="28"/>
      <c r="C63" s="2">
        <v>10</v>
      </c>
      <c r="D63" s="6"/>
      <c r="E63" s="6"/>
      <c r="F63" s="15">
        <v>2</v>
      </c>
    </row>
    <row r="64" spans="1:6" ht="20.100000000000001" customHeight="1">
      <c r="A64" s="25" t="s">
        <v>72</v>
      </c>
      <c r="B64" s="14" t="s">
        <v>73</v>
      </c>
      <c r="C64" s="1" t="s">
        <v>148</v>
      </c>
      <c r="D64" s="1">
        <v>85</v>
      </c>
      <c r="E64" s="1">
        <v>80</v>
      </c>
      <c r="F64" s="15"/>
    </row>
    <row r="65" spans="1:6" ht="20.100000000000001" customHeight="1">
      <c r="A65" s="27" t="s">
        <v>28</v>
      </c>
      <c r="B65" s="5" t="s">
        <v>74</v>
      </c>
      <c r="C65" s="2">
        <v>75</v>
      </c>
      <c r="D65" s="2"/>
      <c r="E65" s="7">
        <v>94.11</v>
      </c>
      <c r="F65" s="15"/>
    </row>
    <row r="66" spans="1:6" ht="20.100000000000001" customHeight="1">
      <c r="A66" s="29"/>
      <c r="B66" s="6"/>
      <c r="C66" s="3"/>
      <c r="D66" s="3"/>
      <c r="E66" s="42"/>
      <c r="F66" s="15">
        <v>2</v>
      </c>
    </row>
    <row r="67" spans="1:6" ht="20.100000000000001" customHeight="1">
      <c r="A67" s="25" t="s">
        <v>75</v>
      </c>
      <c r="B67" s="26" t="s">
        <v>76</v>
      </c>
      <c r="C67" s="1" t="s">
        <v>149</v>
      </c>
      <c r="D67" s="1">
        <v>100</v>
      </c>
      <c r="E67" s="1">
        <v>95</v>
      </c>
      <c r="F67" s="15"/>
    </row>
    <row r="68" spans="1:6" ht="19.899999999999999" customHeight="1">
      <c r="A68" s="27" t="s">
        <v>28</v>
      </c>
      <c r="B68" s="28" t="s">
        <v>77</v>
      </c>
      <c r="C68" s="2">
        <v>95</v>
      </c>
      <c r="D68" s="2"/>
      <c r="E68" s="7">
        <v>95</v>
      </c>
      <c r="F68" s="15"/>
    </row>
    <row r="69" spans="1:6" ht="20.100000000000001" customHeight="1">
      <c r="A69" s="27"/>
      <c r="B69" s="28" t="s">
        <v>78</v>
      </c>
      <c r="C69" s="2"/>
      <c r="D69" s="2"/>
      <c r="E69" s="7"/>
      <c r="F69" s="15">
        <v>2</v>
      </c>
    </row>
    <row r="70" spans="1:6" ht="20.100000000000001" customHeight="1">
      <c r="A70" s="29"/>
      <c r="B70" s="33"/>
      <c r="C70" s="3"/>
      <c r="D70" s="3"/>
      <c r="E70" s="42"/>
      <c r="F70" s="15"/>
    </row>
    <row r="71" spans="1:6" ht="20.100000000000001" customHeight="1">
      <c r="A71" s="25" t="s">
        <v>79</v>
      </c>
      <c r="B71" s="26" t="s">
        <v>80</v>
      </c>
      <c r="C71" s="1"/>
      <c r="D71" s="14">
        <v>1</v>
      </c>
      <c r="E71" s="14">
        <v>1</v>
      </c>
      <c r="F71" s="15"/>
    </row>
    <row r="72" spans="1:6" ht="20.100000000000001" customHeight="1">
      <c r="A72" s="27"/>
      <c r="B72" s="28" t="s">
        <v>81</v>
      </c>
      <c r="C72" s="2"/>
      <c r="D72" s="2"/>
      <c r="E72" s="7">
        <v>100</v>
      </c>
      <c r="F72" s="15"/>
    </row>
    <row r="73" spans="1:6" ht="20.100000000000001" customHeight="1">
      <c r="A73" s="27"/>
      <c r="B73" s="28" t="s">
        <v>82</v>
      </c>
      <c r="C73" s="2" t="s">
        <v>83</v>
      </c>
      <c r="D73" s="43"/>
      <c r="E73" s="44" t="s">
        <v>84</v>
      </c>
      <c r="F73" s="15">
        <v>2</v>
      </c>
    </row>
    <row r="74" spans="1:6" ht="20.100000000000001" customHeight="1">
      <c r="A74" s="29" t="s">
        <v>18</v>
      </c>
      <c r="B74" s="33" t="s">
        <v>85</v>
      </c>
      <c r="C74" s="3" t="s">
        <v>86</v>
      </c>
      <c r="D74" s="3"/>
      <c r="E74" s="44"/>
      <c r="F74" s="15"/>
    </row>
    <row r="75" spans="1:6" ht="20.100000000000001" customHeight="1">
      <c r="A75" s="67" t="s">
        <v>87</v>
      </c>
      <c r="B75" s="67"/>
      <c r="C75" s="67"/>
      <c r="D75" s="67"/>
      <c r="E75" s="67"/>
      <c r="F75" s="15"/>
    </row>
    <row r="76" spans="1:6" ht="20.100000000000001" customHeight="1">
      <c r="A76" s="1">
        <v>21</v>
      </c>
      <c r="B76" s="26" t="s">
        <v>88</v>
      </c>
      <c r="C76" s="1" t="s">
        <v>119</v>
      </c>
      <c r="D76" s="45" t="s">
        <v>150</v>
      </c>
      <c r="E76" s="45" t="s">
        <v>150</v>
      </c>
      <c r="F76" s="15"/>
    </row>
    <row r="77" spans="1:6" ht="20.100000000000001" customHeight="1">
      <c r="A77" s="27" t="s">
        <v>89</v>
      </c>
      <c r="B77" s="28" t="s">
        <v>90</v>
      </c>
      <c r="C77" s="2">
        <v>90</v>
      </c>
      <c r="D77" s="2"/>
      <c r="E77" s="7"/>
      <c r="F77" s="15"/>
    </row>
    <row r="78" spans="1:6" ht="20.100000000000001" customHeight="1">
      <c r="A78" s="27" t="s">
        <v>55</v>
      </c>
      <c r="B78" s="28"/>
      <c r="C78" s="2"/>
      <c r="D78" s="3"/>
      <c r="E78" s="42"/>
      <c r="F78" s="15"/>
    </row>
    <row r="79" spans="1:6" ht="20.100000000000001" customHeight="1">
      <c r="A79" s="25" t="s">
        <v>91</v>
      </c>
      <c r="B79" s="26" t="s">
        <v>92</v>
      </c>
      <c r="C79" s="1" t="s">
        <v>93</v>
      </c>
      <c r="D79" s="1">
        <v>273</v>
      </c>
      <c r="E79" s="1">
        <v>68</v>
      </c>
      <c r="F79" s="15"/>
    </row>
    <row r="80" spans="1:6" ht="20.100000000000001" customHeight="1">
      <c r="A80" s="27" t="s">
        <v>28</v>
      </c>
      <c r="B80" s="28"/>
      <c r="C80" s="2"/>
      <c r="D80" s="2"/>
      <c r="E80" s="56">
        <f>E79*100/D79</f>
        <v>24.908424908424909</v>
      </c>
      <c r="F80" s="15"/>
    </row>
    <row r="81" spans="1:6" ht="20.100000000000001" customHeight="1">
      <c r="A81" s="27"/>
      <c r="B81" s="46" t="s">
        <v>94</v>
      </c>
      <c r="C81" s="47"/>
      <c r="D81" s="47">
        <v>130</v>
      </c>
      <c r="E81" s="48">
        <f>D81*100/D79</f>
        <v>47.61904761904762</v>
      </c>
      <c r="F81" s="15">
        <v>2</v>
      </c>
    </row>
    <row r="82" spans="1:6" ht="20.100000000000001" customHeight="1">
      <c r="A82" s="27" t="s">
        <v>89</v>
      </c>
      <c r="B82" s="28"/>
      <c r="C82" s="2"/>
      <c r="D82" s="2"/>
      <c r="E82" s="7"/>
      <c r="F82" s="15"/>
    </row>
    <row r="83" spans="1:6" ht="20.100000000000001" customHeight="1">
      <c r="A83" s="25" t="s">
        <v>95</v>
      </c>
      <c r="B83" s="26" t="s">
        <v>96</v>
      </c>
      <c r="C83" s="1" t="s">
        <v>97</v>
      </c>
      <c r="D83" s="14">
        <v>665</v>
      </c>
      <c r="E83" s="49">
        <v>329</v>
      </c>
      <c r="F83" s="15"/>
    </row>
    <row r="84" spans="1:6" ht="20.100000000000001" customHeight="1">
      <c r="A84" s="27" t="s">
        <v>28</v>
      </c>
      <c r="B84" s="28" t="s">
        <v>98</v>
      </c>
      <c r="C84" s="2"/>
      <c r="D84" s="2"/>
      <c r="E84" s="7">
        <f>E83*100/D83</f>
        <v>49.473684210526315</v>
      </c>
      <c r="F84" s="15"/>
    </row>
    <row r="85" spans="1:6" ht="20.100000000000001" customHeight="1">
      <c r="A85" s="27" t="s">
        <v>89</v>
      </c>
      <c r="B85" s="28"/>
      <c r="C85" s="2"/>
      <c r="D85" s="2"/>
      <c r="E85" s="56"/>
      <c r="F85" s="15">
        <v>1</v>
      </c>
    </row>
    <row r="86" spans="1:6" ht="20.100000000000001" customHeight="1">
      <c r="A86" s="25" t="s">
        <v>99</v>
      </c>
      <c r="B86" s="26" t="s">
        <v>100</v>
      </c>
      <c r="C86" s="1" t="s">
        <v>6</v>
      </c>
      <c r="D86" s="50">
        <v>53255</v>
      </c>
      <c r="E86" s="50">
        <v>7921</v>
      </c>
      <c r="F86" s="15"/>
    </row>
    <row r="87" spans="1:6" ht="20.100000000000001" customHeight="1">
      <c r="A87" s="27" t="s">
        <v>55</v>
      </c>
      <c r="B87" s="28" t="s">
        <v>101</v>
      </c>
      <c r="C87" s="2">
        <v>20</v>
      </c>
      <c r="D87" s="2"/>
      <c r="E87" s="7">
        <f>E86*100/D86</f>
        <v>14.873720777391794</v>
      </c>
      <c r="F87" s="15"/>
    </row>
    <row r="88" spans="1:6" ht="20.100000000000001" customHeight="1">
      <c r="A88" s="29"/>
      <c r="B88" s="33" t="s">
        <v>102</v>
      </c>
      <c r="C88" s="3"/>
      <c r="D88" s="6"/>
      <c r="E88" s="6"/>
      <c r="F88" s="15">
        <v>1</v>
      </c>
    </row>
    <row r="89" spans="1:6" ht="20.100000000000001" customHeight="1">
      <c r="A89" s="1">
        <v>33</v>
      </c>
      <c r="B89" s="14" t="s">
        <v>103</v>
      </c>
      <c r="C89" s="1" t="s">
        <v>6</v>
      </c>
      <c r="D89" s="1">
        <v>284</v>
      </c>
      <c r="E89" s="1">
        <v>227</v>
      </c>
      <c r="F89" s="15"/>
    </row>
    <row r="90" spans="1:6" ht="20.100000000000001" customHeight="1">
      <c r="A90" s="2"/>
      <c r="B90" s="5" t="s">
        <v>104</v>
      </c>
      <c r="C90" s="2" t="s">
        <v>105</v>
      </c>
      <c r="D90" s="2"/>
      <c r="E90" s="7">
        <f>E89*100/D89</f>
        <v>79.929577464788736</v>
      </c>
      <c r="F90" s="15"/>
    </row>
    <row r="91" spans="1:6" ht="20.100000000000001" customHeight="1">
      <c r="A91" s="3" t="s">
        <v>55</v>
      </c>
      <c r="B91" s="6" t="s">
        <v>106</v>
      </c>
      <c r="C91" s="2"/>
      <c r="D91" s="6"/>
      <c r="E91" s="57"/>
      <c r="F91" s="15">
        <v>1</v>
      </c>
    </row>
    <row r="92" spans="1:6" ht="20.100000000000001" customHeight="1">
      <c r="A92" s="25" t="s">
        <v>107</v>
      </c>
      <c r="B92" s="26" t="s">
        <v>108</v>
      </c>
      <c r="C92" s="1" t="s">
        <v>40</v>
      </c>
      <c r="D92" s="1">
        <v>2</v>
      </c>
      <c r="E92" s="1">
        <v>2</v>
      </c>
      <c r="F92" s="15"/>
    </row>
    <row r="93" spans="1:6" ht="20.100000000000001" customHeight="1">
      <c r="A93" s="27" t="s">
        <v>89</v>
      </c>
      <c r="B93" s="28" t="s">
        <v>109</v>
      </c>
      <c r="C93" s="2">
        <v>85</v>
      </c>
      <c r="D93" s="2"/>
      <c r="E93" s="7"/>
      <c r="F93" s="15">
        <v>2</v>
      </c>
    </row>
    <row r="94" spans="1:6" ht="20.100000000000001" customHeight="1">
      <c r="A94" s="25" t="s">
        <v>55</v>
      </c>
      <c r="B94" s="71" t="s">
        <v>110</v>
      </c>
      <c r="C94" s="1"/>
      <c r="D94" s="1"/>
      <c r="E94" s="1"/>
      <c r="F94" s="15"/>
    </row>
    <row r="95" spans="1:6" ht="20.100000000000001" customHeight="1">
      <c r="A95" s="27"/>
      <c r="B95" s="72"/>
      <c r="C95" s="2"/>
      <c r="D95" s="2"/>
      <c r="E95" s="7"/>
      <c r="F95" s="15"/>
    </row>
    <row r="96" spans="1:6" ht="20.100000000000001" customHeight="1">
      <c r="A96" s="25"/>
      <c r="B96" s="71" t="s">
        <v>111</v>
      </c>
      <c r="C96" s="1"/>
      <c r="D96" s="1"/>
      <c r="E96" s="1"/>
      <c r="F96" s="15"/>
    </row>
    <row r="97" spans="1:6" ht="20.100000000000001" customHeight="1">
      <c r="A97" s="27"/>
      <c r="B97" s="72"/>
      <c r="C97" s="2"/>
      <c r="D97" s="2"/>
      <c r="E97" s="7"/>
      <c r="F97" s="15"/>
    </row>
    <row r="98" spans="1:6" ht="20.100000000000001" customHeight="1">
      <c r="A98" s="25" t="s">
        <v>112</v>
      </c>
      <c r="B98" s="51" t="s">
        <v>113</v>
      </c>
      <c r="C98" s="1" t="s">
        <v>151</v>
      </c>
      <c r="D98" s="14">
        <v>2</v>
      </c>
      <c r="E98" s="14">
        <v>2</v>
      </c>
      <c r="F98" s="15"/>
    </row>
    <row r="99" spans="1:6" ht="20.100000000000001" customHeight="1">
      <c r="A99" s="27"/>
      <c r="B99" s="5" t="s">
        <v>114</v>
      </c>
      <c r="C99" s="2"/>
      <c r="D99" s="2"/>
      <c r="E99" s="7">
        <f>E98*100/D98</f>
        <v>100</v>
      </c>
      <c r="F99" s="15"/>
    </row>
    <row r="100" spans="1:6" ht="20.100000000000001" customHeight="1">
      <c r="A100" s="29" t="s">
        <v>115</v>
      </c>
      <c r="B100" s="6" t="s">
        <v>116</v>
      </c>
      <c r="C100" s="3"/>
      <c r="D100" s="6"/>
      <c r="E100" s="6"/>
      <c r="F100" s="15">
        <v>2</v>
      </c>
    </row>
    <row r="101" spans="1:6" ht="24" customHeight="1">
      <c r="A101" s="25" t="s">
        <v>117</v>
      </c>
      <c r="B101" s="14" t="s">
        <v>118</v>
      </c>
      <c r="C101" s="1" t="s">
        <v>119</v>
      </c>
      <c r="D101" s="14">
        <v>424</v>
      </c>
      <c r="E101" s="14">
        <v>422</v>
      </c>
      <c r="F101" s="15"/>
    </row>
    <row r="102" spans="1:6" ht="20.100000000000001" customHeight="1">
      <c r="A102" s="27"/>
      <c r="B102" s="5" t="s">
        <v>120</v>
      </c>
      <c r="C102" s="2"/>
      <c r="D102" s="2"/>
      <c r="E102" s="7">
        <f>E101*100/D101</f>
        <v>99.528301886792448</v>
      </c>
      <c r="F102" s="15"/>
    </row>
    <row r="103" spans="1:6" ht="20.100000000000001" customHeight="1">
      <c r="A103" s="27" t="s">
        <v>115</v>
      </c>
      <c r="B103" s="5" t="s">
        <v>121</v>
      </c>
      <c r="C103" s="2"/>
      <c r="D103" s="5"/>
      <c r="E103" s="5"/>
      <c r="F103" s="15">
        <v>2</v>
      </c>
    </row>
    <row r="104" spans="1:6" ht="20.100000000000001" customHeight="1">
      <c r="A104" s="29"/>
      <c r="B104" s="33"/>
      <c r="C104" s="3"/>
      <c r="D104" s="6"/>
      <c r="E104" s="6"/>
      <c r="F104" s="15"/>
    </row>
    <row r="105" spans="1:6" ht="20.100000000000001" customHeight="1">
      <c r="A105" s="25" t="s">
        <v>122</v>
      </c>
      <c r="B105" s="26" t="s">
        <v>123</v>
      </c>
      <c r="C105" s="1" t="s">
        <v>124</v>
      </c>
      <c r="D105" s="1">
        <v>3</v>
      </c>
      <c r="E105" s="1">
        <v>3</v>
      </c>
      <c r="F105" s="15"/>
    </row>
    <row r="106" spans="1:6" ht="20.100000000000001" customHeight="1">
      <c r="A106" s="27" t="s">
        <v>28</v>
      </c>
      <c r="B106" s="28" t="s">
        <v>125</v>
      </c>
      <c r="C106" s="2" t="s">
        <v>16</v>
      </c>
      <c r="D106" s="2"/>
      <c r="E106" s="7">
        <v>100</v>
      </c>
      <c r="F106" s="15"/>
    </row>
    <row r="107" spans="1:6" ht="20.100000000000001" customHeight="1">
      <c r="A107" s="27"/>
      <c r="B107" s="28"/>
      <c r="C107" s="2">
        <v>60</v>
      </c>
      <c r="D107" s="2"/>
      <c r="E107" s="7"/>
      <c r="F107" s="15"/>
    </row>
    <row r="108" spans="1:6" ht="20.100000000000001" customHeight="1">
      <c r="A108" s="25" t="s">
        <v>126</v>
      </c>
      <c r="B108" s="14" t="s">
        <v>127</v>
      </c>
      <c r="C108" s="1" t="s">
        <v>124</v>
      </c>
      <c r="D108" s="38">
        <v>4928</v>
      </c>
      <c r="E108" s="38">
        <v>1155</v>
      </c>
      <c r="F108" s="15"/>
    </row>
    <row r="109" spans="1:6" ht="20.100000000000001" customHeight="1">
      <c r="A109" s="27" t="s">
        <v>28</v>
      </c>
      <c r="B109" s="5" t="s">
        <v>128</v>
      </c>
      <c r="C109" s="2" t="s">
        <v>16</v>
      </c>
      <c r="D109" s="2"/>
      <c r="E109" s="7">
        <f>E108*100/D108</f>
        <v>23.4375</v>
      </c>
      <c r="F109" s="15"/>
    </row>
    <row r="110" spans="1:6" ht="20.100000000000001" customHeight="1">
      <c r="A110" s="29"/>
      <c r="B110" s="6"/>
      <c r="C110" s="3">
        <v>35</v>
      </c>
      <c r="D110" s="6"/>
      <c r="E110" s="57"/>
      <c r="F110" s="15">
        <v>1</v>
      </c>
    </row>
    <row r="111" spans="1:6" ht="20.100000000000001" customHeight="1">
      <c r="A111" s="67" t="s">
        <v>129</v>
      </c>
      <c r="B111" s="67"/>
      <c r="C111" s="67"/>
      <c r="D111" s="67"/>
      <c r="E111" s="67"/>
      <c r="F111" s="15"/>
    </row>
    <row r="112" spans="1:6" ht="20.100000000000001" customHeight="1">
      <c r="A112" s="25" t="s">
        <v>130</v>
      </c>
      <c r="B112" s="26" t="s">
        <v>131</v>
      </c>
      <c r="C112" s="1" t="s">
        <v>6</v>
      </c>
      <c r="D112" s="14">
        <v>1</v>
      </c>
      <c r="E112" s="14">
        <v>1</v>
      </c>
      <c r="F112" s="15"/>
    </row>
    <row r="113" spans="1:6" ht="20.100000000000001" customHeight="1">
      <c r="A113" s="27"/>
      <c r="B113" s="28" t="s">
        <v>132</v>
      </c>
      <c r="C113" s="2">
        <v>60</v>
      </c>
      <c r="D113" s="2"/>
      <c r="E113" s="7">
        <v>100</v>
      </c>
      <c r="F113" s="15"/>
    </row>
    <row r="114" spans="1:6" ht="20.100000000000001" customHeight="1">
      <c r="A114" s="29" t="s">
        <v>55</v>
      </c>
      <c r="B114" s="33" t="s">
        <v>133</v>
      </c>
      <c r="C114" s="3"/>
      <c r="D114" s="33"/>
      <c r="E114" s="6"/>
      <c r="F114" s="15">
        <v>2</v>
      </c>
    </row>
    <row r="115" spans="1:6" ht="20.100000000000001" customHeight="1">
      <c r="A115" s="25" t="s">
        <v>134</v>
      </c>
      <c r="B115" s="26" t="s">
        <v>135</v>
      </c>
      <c r="C115" s="1" t="s">
        <v>124</v>
      </c>
      <c r="D115" s="14">
        <v>3</v>
      </c>
      <c r="E115" s="14">
        <v>3</v>
      </c>
      <c r="F115" s="15"/>
    </row>
    <row r="116" spans="1:6" ht="20.100000000000001" customHeight="1">
      <c r="A116" s="27" t="s">
        <v>89</v>
      </c>
      <c r="B116" s="28" t="s">
        <v>136</v>
      </c>
      <c r="C116" s="2" t="s">
        <v>6</v>
      </c>
      <c r="D116" s="2"/>
      <c r="E116" s="7">
        <v>100</v>
      </c>
      <c r="F116" s="15"/>
    </row>
    <row r="117" spans="1:6" ht="20.100000000000001" customHeight="1">
      <c r="A117" s="29" t="s">
        <v>55</v>
      </c>
      <c r="B117" s="33"/>
      <c r="C117" s="3">
        <v>85</v>
      </c>
      <c r="D117" s="33"/>
      <c r="E117" s="6"/>
      <c r="F117" s="15">
        <v>2</v>
      </c>
    </row>
    <row r="118" spans="1:6" ht="20.100000000000001" customHeight="1">
      <c r="A118" s="25" t="s">
        <v>137</v>
      </c>
      <c r="B118" s="26" t="s">
        <v>138</v>
      </c>
      <c r="C118" s="1" t="s">
        <v>6</v>
      </c>
      <c r="D118" s="45">
        <v>3</v>
      </c>
      <c r="E118" s="45">
        <v>1</v>
      </c>
      <c r="F118" s="15"/>
    </row>
    <row r="119" spans="1:6" ht="20.100000000000001" customHeight="1">
      <c r="A119" s="27" t="s">
        <v>89</v>
      </c>
      <c r="B119" s="28" t="s">
        <v>139</v>
      </c>
      <c r="C119" s="2">
        <v>25</v>
      </c>
      <c r="D119" s="2"/>
      <c r="E119" s="7">
        <v>33</v>
      </c>
      <c r="F119" s="15"/>
    </row>
    <row r="120" spans="1:6" ht="20.100000000000001" customHeight="1">
      <c r="A120" s="29" t="s">
        <v>55</v>
      </c>
      <c r="B120" s="33" t="s">
        <v>140</v>
      </c>
      <c r="C120" s="3"/>
      <c r="D120" s="6"/>
      <c r="E120" s="6"/>
      <c r="F120" s="15"/>
    </row>
    <row r="121" spans="1:6" ht="20.100000000000001" customHeight="1">
      <c r="A121" s="68" t="s">
        <v>141</v>
      </c>
      <c r="B121" s="69"/>
      <c r="C121" s="70"/>
      <c r="D121" s="10"/>
      <c r="E121" s="15">
        <f>COUNT(F5:F120)</f>
        <v>30</v>
      </c>
      <c r="F121" s="15"/>
    </row>
    <row r="122" spans="1:6" ht="20.100000000000001" customHeight="1">
      <c r="A122" s="68" t="s">
        <v>142</v>
      </c>
      <c r="B122" s="69"/>
      <c r="C122" s="70"/>
      <c r="D122" s="10">
        <f>E122*5</f>
        <v>110</v>
      </c>
      <c r="E122" s="15">
        <f>COUNTIF(F5:F120,2)</f>
        <v>22</v>
      </c>
      <c r="F122" s="15"/>
    </row>
    <row r="123" spans="1:6" ht="20.100000000000001" customHeight="1">
      <c r="A123" s="61" t="s">
        <v>6</v>
      </c>
      <c r="B123" s="62"/>
      <c r="C123" s="63"/>
      <c r="D123" s="10">
        <f>(E121-E122)*3</f>
        <v>24</v>
      </c>
      <c r="E123" s="52">
        <f>E122*100/E121</f>
        <v>73.333333333333329</v>
      </c>
      <c r="F123" s="15"/>
    </row>
    <row r="124" spans="1:6" ht="20.100000000000001" customHeight="1">
      <c r="A124" s="61" t="s">
        <v>143</v>
      </c>
      <c r="B124" s="62"/>
      <c r="C124" s="63"/>
      <c r="D124" s="10">
        <f>SUM(D122:D123)</f>
        <v>134</v>
      </c>
      <c r="E124" s="53"/>
      <c r="F124" s="15"/>
    </row>
    <row r="125" spans="1:6" ht="20.100000000000001" customHeight="1">
      <c r="A125" s="64" t="s">
        <v>144</v>
      </c>
      <c r="B125" s="65"/>
      <c r="C125" s="66"/>
      <c r="D125" s="54"/>
      <c r="E125" s="55">
        <f>(E123*60)/100</f>
        <v>44</v>
      </c>
      <c r="F125" s="15"/>
    </row>
  </sheetData>
  <mergeCells count="15">
    <mergeCell ref="A1:E2"/>
    <mergeCell ref="F3:F4"/>
    <mergeCell ref="A124:C124"/>
    <mergeCell ref="A125:C125"/>
    <mergeCell ref="A111:E111"/>
    <mergeCell ref="A75:E75"/>
    <mergeCell ref="A121:C121"/>
    <mergeCell ref="A122:C122"/>
    <mergeCell ref="A123:C123"/>
    <mergeCell ref="B94:B95"/>
    <mergeCell ref="B96:B97"/>
    <mergeCell ref="D3:E3"/>
    <mergeCell ref="A3:A4"/>
    <mergeCell ref="B3:B4"/>
    <mergeCell ref="C3:C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2019-08-05T13:35:50Z</cp:lastPrinted>
  <dcterms:created xsi:type="dcterms:W3CDTF">2019-08-05T07:47:49Z</dcterms:created>
  <dcterms:modified xsi:type="dcterms:W3CDTF">2019-08-05T16:39:35Z</dcterms:modified>
</cp:coreProperties>
</file>